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F968D987-BEBB-4178-A0BE-788148FFA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o annu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F61" i="1" s="1"/>
  <c r="D60" i="1"/>
  <c r="F60" i="1" s="1"/>
  <c r="D42" i="1"/>
  <c r="F42" i="1" s="1"/>
  <c r="D18" i="1"/>
  <c r="F18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29" i="1"/>
  <c r="F29" i="1" s="1"/>
  <c r="D14" i="1"/>
  <c r="F14" i="1" s="1"/>
  <c r="D16" i="1"/>
  <c r="F16" i="1" s="1"/>
  <c r="D17" i="1"/>
  <c r="F17" i="1" s="1"/>
  <c r="D25" i="1"/>
  <c r="F25" i="1" s="1"/>
  <c r="D27" i="1"/>
  <c r="F27" i="1" s="1"/>
  <c r="D30" i="1"/>
  <c r="F30" i="1" s="1"/>
  <c r="D31" i="1"/>
  <c r="F31" i="1" s="1"/>
  <c r="D38" i="1"/>
  <c r="F38" i="1" s="1"/>
  <c r="D39" i="1"/>
  <c r="F39" i="1" s="1"/>
  <c r="D41" i="1"/>
  <c r="F41" i="1" s="1"/>
  <c r="L7" i="1"/>
  <c r="D7" i="1" s="1"/>
  <c r="F7" i="1" s="1"/>
  <c r="L8" i="1"/>
  <c r="L9" i="1"/>
  <c r="L10" i="1"/>
  <c r="L11" i="1"/>
  <c r="L12" i="1"/>
  <c r="L13" i="1"/>
  <c r="L14" i="1"/>
  <c r="L15" i="1"/>
  <c r="B15" i="1" s="1"/>
  <c r="D15" i="1" s="1"/>
  <c r="F15" i="1" s="1"/>
  <c r="L16" i="1"/>
  <c r="L17" i="1"/>
  <c r="L19" i="1"/>
  <c r="D19" i="1" s="1"/>
  <c r="F19" i="1" s="1"/>
  <c r="L20" i="1"/>
  <c r="B20" i="1" s="1"/>
  <c r="D20" i="1" s="1"/>
  <c r="F20" i="1" s="1"/>
  <c r="L21" i="1"/>
  <c r="B21" i="1" s="1"/>
  <c r="D21" i="1" s="1"/>
  <c r="F21" i="1" s="1"/>
  <c r="L22" i="1"/>
  <c r="L23" i="1"/>
  <c r="B23" i="1" s="1"/>
  <c r="D23" i="1" s="1"/>
  <c r="F23" i="1" s="1"/>
  <c r="L24" i="1"/>
  <c r="L25" i="1"/>
  <c r="L26" i="1"/>
  <c r="D26" i="1" s="1"/>
  <c r="F26" i="1" s="1"/>
  <c r="L27" i="1"/>
  <c r="L28" i="1"/>
  <c r="B28" i="1" s="1"/>
  <c r="D28" i="1" s="1"/>
  <c r="F28" i="1" s="1"/>
  <c r="L29" i="1"/>
  <c r="L30" i="1"/>
  <c r="L31" i="1"/>
  <c r="L32" i="1"/>
  <c r="L33" i="1"/>
  <c r="B33" i="1" s="1"/>
  <c r="D33" i="1" s="1"/>
  <c r="F33" i="1" s="1"/>
  <c r="L34" i="1"/>
  <c r="D34" i="1" s="1"/>
  <c r="F34" i="1" s="1"/>
  <c r="L35" i="1"/>
  <c r="B35" i="1" s="1"/>
  <c r="D35" i="1" s="1"/>
  <c r="F35" i="1" s="1"/>
  <c r="L36" i="1"/>
  <c r="D36" i="1" s="1"/>
  <c r="F36" i="1" s="1"/>
  <c r="L37" i="1"/>
  <c r="D37" i="1" s="1"/>
  <c r="F37" i="1" s="1"/>
  <c r="L38" i="1"/>
  <c r="L39" i="1"/>
  <c r="L40" i="1"/>
  <c r="D40" i="1" s="1"/>
  <c r="F40" i="1" s="1"/>
  <c r="L41" i="1"/>
  <c r="L43" i="1"/>
  <c r="D43" i="1" s="1"/>
  <c r="F43" i="1" s="1"/>
  <c r="L44" i="1"/>
  <c r="B44" i="1" s="1"/>
  <c r="D44" i="1" s="1"/>
  <c r="F44" i="1" s="1"/>
  <c r="L45" i="1"/>
  <c r="L46" i="1"/>
  <c r="D46" i="1" s="1"/>
  <c r="F46" i="1" s="1"/>
  <c r="L47" i="1"/>
  <c r="D47" i="1" s="1"/>
  <c r="F47" i="1" s="1"/>
  <c r="L48" i="1"/>
  <c r="L49" i="1"/>
  <c r="D49" i="1" s="1"/>
  <c r="F49" i="1" s="1"/>
  <c r="L59" i="1"/>
  <c r="D59" i="1" s="1"/>
  <c r="F59" i="1" s="1"/>
  <c r="I6" i="1"/>
  <c r="D32" i="1"/>
  <c r="F32" i="1" s="1"/>
  <c r="D22" i="1"/>
  <c r="F22" i="1" s="1"/>
  <c r="D24" i="1"/>
  <c r="F24" i="1" s="1"/>
  <c r="L6" i="1"/>
  <c r="B6" i="1" s="1"/>
  <c r="D6" i="1" s="1"/>
  <c r="F6" i="1" s="1"/>
  <c r="D109" i="1"/>
  <c r="F109" i="1" s="1"/>
  <c r="D107" i="1"/>
  <c r="F107" i="1" s="1"/>
  <c r="D106" i="1"/>
  <c r="F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I97" i="1"/>
  <c r="I99" i="1" s="1"/>
  <c r="B116" i="1" s="1"/>
  <c r="D97" i="1"/>
  <c r="F97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I81" i="1"/>
  <c r="I83" i="1" s="1"/>
  <c r="B115" i="1" s="1"/>
  <c r="D81" i="1"/>
  <c r="F81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I65" i="1"/>
  <c r="I67" i="1" s="1"/>
  <c r="B114" i="1" s="1"/>
  <c r="D65" i="1"/>
  <c r="F65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B48" i="1" l="1"/>
  <c r="D48" i="1" s="1"/>
  <c r="F48" i="1" s="1"/>
  <c r="B45" i="1"/>
  <c r="D45" i="1" s="1"/>
  <c r="F45" i="1" s="1"/>
  <c r="I66" i="1"/>
  <c r="B117" i="1"/>
  <c r="I98" i="1"/>
  <c r="I82" i="1"/>
  <c r="I7" i="1" l="1"/>
  <c r="I8" i="1" s="1"/>
  <c r="B113" i="1" s="1"/>
  <c r="B118" i="1" l="1"/>
  <c r="B119" i="1" s="1"/>
</calcChain>
</file>

<file path=xl/sharedStrings.xml><?xml version="1.0" encoding="utf-8"?>
<sst xmlns="http://schemas.openxmlformats.org/spreadsheetml/2006/main" count="86" uniqueCount="58">
  <si>
    <t>Calcolo indicatore di tempestività dei pagamenti - annuale</t>
  </si>
  <si>
    <t>Compila solo le celle bianche di ciascun trimestre: N. fattura, data scadenza, data pagamento, importo pagato.</t>
  </si>
  <si>
    <t>1° TRIMESTRE</t>
  </si>
  <si>
    <t>Riepilogo 1° TRIMESTRE</t>
  </si>
  <si>
    <t>N. fattura</t>
  </si>
  <si>
    <t>Data scadenza</t>
  </si>
  <si>
    <t>Data pagamento</t>
  </si>
  <si>
    <t>Giorni pagamento</t>
  </si>
  <si>
    <t>Importo pagato</t>
  </si>
  <si>
    <t>Giorni x importo</t>
  </si>
  <si>
    <t>Totale importi</t>
  </si>
  <si>
    <t>Totale giorni x importo</t>
  </si>
  <si>
    <t>Indicatore trimestre</t>
  </si>
  <si>
    <t>2° TRIMESTRE</t>
  </si>
  <si>
    <t>Riepilogo 2° TRIMESTRE</t>
  </si>
  <si>
    <t>3° TRIMESTRE</t>
  </si>
  <si>
    <t>Riepilogo 3° TRIMESTRE</t>
  </si>
  <si>
    <t>4° TRIMESTRE</t>
  </si>
  <si>
    <t>Riepilogo 4° TRIMESTRE</t>
  </si>
  <si>
    <t>RIEPILOGO ANNUALE</t>
  </si>
  <si>
    <t>Indicatore 1° trimestre</t>
  </si>
  <si>
    <t>Indicatore 2° trimestre</t>
  </si>
  <si>
    <t>Indicatore 3° trimestre</t>
  </si>
  <si>
    <t>Indicatore 4° trimestre</t>
  </si>
  <si>
    <t>Totale importi annui</t>
  </si>
  <si>
    <t>Totale giorni x importo annui</t>
  </si>
  <si>
    <t>Indicatore annuale</t>
  </si>
  <si>
    <t>Il risultato è positivo se i pagamenti sono mediamente in ritardo; è negativo se sono mediamente anticipati.</t>
  </si>
  <si>
    <t>DATA FATT.</t>
  </si>
  <si>
    <t>DATA SCAD.</t>
  </si>
  <si>
    <t>FPA 7</t>
  </si>
  <si>
    <t>53 PA</t>
  </si>
  <si>
    <t>FPA12</t>
  </si>
  <si>
    <t>118/001</t>
  </si>
  <si>
    <t>19/PA</t>
  </si>
  <si>
    <t>3719/00</t>
  </si>
  <si>
    <t>BON/000156/2026</t>
  </si>
  <si>
    <t>2025-1152717</t>
  </si>
  <si>
    <t>BBVFLP00000082</t>
  </si>
  <si>
    <t>7787/PG</t>
  </si>
  <si>
    <t>26000001/D1P</t>
  </si>
  <si>
    <t>48/A</t>
  </si>
  <si>
    <t>FPA 1</t>
  </si>
  <si>
    <t>6 PA</t>
  </si>
  <si>
    <t>313/00</t>
  </si>
  <si>
    <t>FPA2/26</t>
  </si>
  <si>
    <t>3/EL</t>
  </si>
  <si>
    <t>1/PA</t>
  </si>
  <si>
    <t>AM 44/2026</t>
  </si>
  <si>
    <t>000253/2026</t>
  </si>
  <si>
    <t>000545/2026</t>
  </si>
  <si>
    <t>13/00</t>
  </si>
  <si>
    <t>2/PA</t>
  </si>
  <si>
    <t>10 PA</t>
  </si>
  <si>
    <t>1 PA</t>
  </si>
  <si>
    <t>151A/-</t>
  </si>
  <si>
    <t>877/MAS</t>
  </si>
  <si>
    <t>799-9666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</si>
</sst>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FAFA6"/>
      </patternFill>
    </fill>
    <fill>
      <patternFill patternType="solid">
        <fgColor rgb="FFEAF9F7"/>
      </patternFill>
    </fill>
    <fill>
      <patternFill patternType="solid">
        <fgColor rgb="FF81D8D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medium">
        <color rgb="FF2FAFA6"/>
      </left>
      <right style="medium">
        <color rgb="FF2FAFA6"/>
      </right>
      <top style="medium">
        <color rgb="FF2FAFA6"/>
      </top>
      <bottom style="medium">
        <color rgb="FF2FAFA6"/>
      </bottom>
      <diagonal/>
    </border>
    <border>
      <left style="thin">
        <color rgb="FF2FAFA6"/>
      </left>
      <right style="thin">
        <color rgb="FF2FAFA6"/>
      </right>
      <top style="thin">
        <color rgb="FF2FAFA6"/>
      </top>
      <bottom style="thin">
        <color rgb="FF2FAFA6"/>
      </bottom>
      <diagonal/>
    </border>
    <border>
      <left/>
      <right style="medium">
        <color rgb="FF2FAFA6"/>
      </right>
      <top style="medium">
        <color rgb="FF2FAFA6"/>
      </top>
      <bottom style="medium">
        <color rgb="FF2FAFA6"/>
      </bottom>
      <diagonal/>
    </border>
    <border>
      <left/>
      <right/>
      <top style="medium">
        <color rgb="FF2FAFA6"/>
      </top>
      <bottom style="medium">
        <color rgb="FF2FAF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FAFA6"/>
      </left>
      <right style="thin">
        <color rgb="FF2FAFA6"/>
      </right>
      <top style="thin">
        <color rgb="FF2FAFA6"/>
      </top>
      <bottom/>
      <diagonal/>
    </border>
    <border>
      <left/>
      <right style="thin">
        <color rgb="FF2FAFA6"/>
      </right>
      <top style="thin">
        <color rgb="FF2FAFA6"/>
      </top>
      <bottom style="thin">
        <color rgb="FF2FAFA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14" fontId="5" fillId="5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4" fontId="5" fillId="5" borderId="2" xfId="0" applyNumberFormat="1" applyFont="1" applyFill="1" applyBorder="1" applyAlignment="1" applyProtection="1">
      <alignment horizontal="left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" fontId="7" fillId="5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2" fontId="7" fillId="3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Protection="1">
      <protection locked="0"/>
    </xf>
    <xf numFmtId="2" fontId="7" fillId="5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1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14" fontId="5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14" fontId="0" fillId="0" borderId="5" xfId="0" applyNumberFormat="1" applyBorder="1" applyProtection="1">
      <protection locked="0"/>
    </xf>
    <xf numFmtId="17" fontId="5" fillId="5" borderId="5" xfId="0" applyNumberFormat="1" applyFont="1" applyFill="1" applyBorder="1" applyAlignment="1" applyProtection="1">
      <alignment horizontal="left" vertical="center"/>
      <protection locked="0"/>
    </xf>
    <xf numFmtId="14" fontId="5" fillId="5" borderId="7" xfId="0" applyNumberFormat="1" applyFont="1" applyFill="1" applyBorder="1" applyAlignment="1" applyProtection="1">
      <alignment horizontal="center" vertical="center"/>
      <protection locked="0"/>
    </xf>
    <xf numFmtId="14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14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14" fontId="0" fillId="0" borderId="9" xfId="0" applyNumberFormat="1" applyBorder="1" applyProtection="1"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5" borderId="6" xfId="0" applyNumberFormat="1" applyFont="1" applyFill="1" applyBorder="1" applyAlignment="1" applyProtection="1">
      <alignment horizontal="center" vertical="center"/>
      <protection locked="0"/>
    </xf>
    <xf numFmtId="4" fontId="5" fillId="5" borderId="8" xfId="0" applyNumberFormat="1" applyFont="1" applyFill="1" applyBorder="1" applyAlignment="1" applyProtection="1">
      <alignment horizontal="center" vertical="center"/>
      <protection locked="0"/>
    </xf>
    <xf numFmtId="4" fontId="5" fillId="5" borderId="5" xfId="0" applyNumberFormat="1" applyFont="1" applyFill="1" applyBorder="1" applyAlignment="1" applyProtection="1">
      <alignment horizontal="center" vertical="center"/>
      <protection locked="0"/>
    </xf>
    <xf numFmtId="4" fontId="5" fillId="5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79</xdr:row>
      <xdr:rowOff>123825</xdr:rowOff>
    </xdr:from>
    <xdr:to>
      <xdr:col>12</xdr:col>
      <xdr:colOff>19050</xdr:colOff>
      <xdr:row>82</xdr:row>
      <xdr:rowOff>219075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Q121"/>
  <sheetViews>
    <sheetView showGridLines="0" tabSelected="1" workbookViewId="0">
      <pane ySplit="4" topLeftCell="A15" activePane="bottomLeft" state="frozen"/>
      <selection pane="bottomLeft" activeCell="W32" sqref="W32"/>
    </sheetView>
  </sheetViews>
  <sheetFormatPr defaultRowHeight="15" x14ac:dyDescent="0.25"/>
  <cols>
    <col min="1" max="1" width="16" style="1" customWidth="1"/>
    <col min="2" max="3" width="14" style="1" customWidth="1"/>
    <col min="4" max="4" width="16" style="1" customWidth="1"/>
    <col min="5" max="5" width="15" style="1" customWidth="1"/>
    <col min="6" max="6" width="16" style="1" customWidth="1"/>
    <col min="7" max="7" width="3" style="1" customWidth="1"/>
    <col min="8" max="8" width="22" style="1" customWidth="1"/>
    <col min="9" max="9" width="14" style="1" customWidth="1"/>
    <col min="10" max="10" width="9.140625" style="1"/>
    <col min="11" max="12" width="10.7109375" style="1" hidden="1" customWidth="1"/>
    <col min="13" max="16384" width="9.140625" style="1"/>
  </cols>
  <sheetData>
    <row r="1" spans="1:12" ht="24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</row>
    <row r="2" spans="1:12" ht="21.95" customHeight="1" x14ac:dyDescent="0.25">
      <c r="A2" s="44" t="s">
        <v>1</v>
      </c>
      <c r="B2" s="39"/>
      <c r="C2" s="39"/>
      <c r="D2" s="39"/>
      <c r="E2" s="39"/>
      <c r="F2" s="39"/>
      <c r="G2" s="39"/>
      <c r="H2" s="39"/>
      <c r="I2" s="39"/>
    </row>
    <row r="4" spans="1:12" ht="21.95" customHeight="1" x14ac:dyDescent="0.25">
      <c r="A4" s="40" t="s">
        <v>2</v>
      </c>
      <c r="B4" s="41"/>
      <c r="C4" s="41"/>
      <c r="D4" s="41"/>
      <c r="E4" s="41"/>
      <c r="F4" s="42"/>
      <c r="H4" s="40" t="s">
        <v>3</v>
      </c>
      <c r="I4" s="42"/>
    </row>
    <row r="5" spans="1:12" ht="33.950000000000003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K5" s="21" t="s">
        <v>28</v>
      </c>
      <c r="L5" s="21" t="s">
        <v>29</v>
      </c>
    </row>
    <row r="6" spans="1:12" ht="21" customHeight="1" x14ac:dyDescent="0.25">
      <c r="A6" s="3">
        <v>1268</v>
      </c>
      <c r="B6" s="4">
        <f>+L6</f>
        <v>46050</v>
      </c>
      <c r="C6" s="4">
        <v>46035</v>
      </c>
      <c r="D6" s="5">
        <f t="shared" ref="D6:D60" si="0">IF(OR(B6="",C6=""),"",C6-B6)</f>
        <v>-15</v>
      </c>
      <c r="E6" s="33">
        <v>550</v>
      </c>
      <c r="F6" s="7">
        <f t="shared" ref="F6:F61" si="1">IF(OR(D6="",E6=""),"",D6*E6)</f>
        <v>-8250</v>
      </c>
      <c r="H6" s="8" t="s">
        <v>10</v>
      </c>
      <c r="I6" s="9">
        <f>IF(COUNT(E6:E59)=0,"",SUM(E6:E59))</f>
        <v>44998.64</v>
      </c>
      <c r="K6" s="22">
        <v>46020</v>
      </c>
      <c r="L6" s="22">
        <f>+K6+30</f>
        <v>46050</v>
      </c>
    </row>
    <row r="7" spans="1:12" ht="21" customHeight="1" x14ac:dyDescent="0.25">
      <c r="A7" s="3" t="s">
        <v>30</v>
      </c>
      <c r="B7" s="4">
        <v>46053</v>
      </c>
      <c r="C7" s="4">
        <v>46035</v>
      </c>
      <c r="D7" s="5">
        <f t="shared" si="0"/>
        <v>-18</v>
      </c>
      <c r="E7" s="33">
        <v>20.8</v>
      </c>
      <c r="F7" s="7">
        <f t="shared" si="1"/>
        <v>-374.40000000000003</v>
      </c>
      <c r="H7" s="8" t="s">
        <v>11</v>
      </c>
      <c r="I7" s="9">
        <f>IF(COUNT(F6:F59)=0,"",SUM(F6:F59))</f>
        <v>-105302.35999999999</v>
      </c>
      <c r="K7" s="22"/>
      <c r="L7" s="22">
        <f t="shared" ref="L7:L59" si="2">+K7+30</f>
        <v>30</v>
      </c>
    </row>
    <row r="8" spans="1:12" ht="21" customHeight="1" x14ac:dyDescent="0.25">
      <c r="A8" s="3" t="s">
        <v>31</v>
      </c>
      <c r="B8" s="4">
        <v>46053</v>
      </c>
      <c r="C8" s="4">
        <v>46035</v>
      </c>
      <c r="D8" s="5">
        <f t="shared" si="0"/>
        <v>-18</v>
      </c>
      <c r="E8" s="33">
        <v>218.18</v>
      </c>
      <c r="F8" s="7">
        <f t="shared" si="1"/>
        <v>-3927.2400000000002</v>
      </c>
      <c r="H8" s="10" t="s">
        <v>12</v>
      </c>
      <c r="I8" s="11">
        <f>IF(I6="","",IF(I6=0,"",I7/I6))</f>
        <v>-2.3401231681668597</v>
      </c>
      <c r="K8" s="21"/>
      <c r="L8" s="22">
        <f t="shared" si="2"/>
        <v>30</v>
      </c>
    </row>
    <row r="9" spans="1:12" ht="20.100000000000001" customHeight="1" x14ac:dyDescent="0.25">
      <c r="A9" s="3" t="s">
        <v>32</v>
      </c>
      <c r="B9" s="4">
        <v>46053</v>
      </c>
      <c r="C9" s="4">
        <v>46035</v>
      </c>
      <c r="D9" s="5">
        <f t="shared" si="0"/>
        <v>-18</v>
      </c>
      <c r="E9" s="33">
        <v>4000</v>
      </c>
      <c r="F9" s="7">
        <f t="shared" si="1"/>
        <v>-72000</v>
      </c>
      <c r="H9" s="12"/>
      <c r="I9" s="12"/>
      <c r="K9" s="21"/>
      <c r="L9" s="22">
        <f t="shared" si="2"/>
        <v>30</v>
      </c>
    </row>
    <row r="10" spans="1:12" ht="20.100000000000001" customHeight="1" x14ac:dyDescent="0.25">
      <c r="A10" s="3" t="s">
        <v>33</v>
      </c>
      <c r="B10" s="4">
        <v>46040</v>
      </c>
      <c r="C10" s="4">
        <v>46035</v>
      </c>
      <c r="D10" s="5">
        <f t="shared" si="0"/>
        <v>-5</v>
      </c>
      <c r="E10" s="33">
        <v>1600</v>
      </c>
      <c r="F10" s="7">
        <f t="shared" si="1"/>
        <v>-8000</v>
      </c>
      <c r="H10" s="12"/>
      <c r="I10" s="12"/>
      <c r="K10" s="22">
        <v>46010</v>
      </c>
      <c r="L10" s="22">
        <f t="shared" si="2"/>
        <v>46040</v>
      </c>
    </row>
    <row r="11" spans="1:12" ht="20.100000000000001" customHeight="1" x14ac:dyDescent="0.25">
      <c r="A11" s="3" t="s">
        <v>34</v>
      </c>
      <c r="B11" s="4">
        <v>46053</v>
      </c>
      <c r="C11" s="4">
        <v>46035</v>
      </c>
      <c r="D11" s="5">
        <f t="shared" si="0"/>
        <v>-18</v>
      </c>
      <c r="E11" s="33">
        <v>268.44</v>
      </c>
      <c r="F11" s="7">
        <f t="shared" si="1"/>
        <v>-4831.92</v>
      </c>
      <c r="H11" s="12"/>
      <c r="I11" s="12"/>
      <c r="K11" s="21"/>
      <c r="L11" s="22">
        <f t="shared" si="2"/>
        <v>30</v>
      </c>
    </row>
    <row r="12" spans="1:12" ht="20.100000000000001" customHeight="1" x14ac:dyDescent="0.25">
      <c r="A12" s="3" t="s">
        <v>35</v>
      </c>
      <c r="B12" s="4">
        <v>46053</v>
      </c>
      <c r="C12" s="4">
        <v>46035</v>
      </c>
      <c r="D12" s="5">
        <f t="shared" si="0"/>
        <v>-18</v>
      </c>
      <c r="E12" s="33">
        <v>65</v>
      </c>
      <c r="F12" s="7">
        <f t="shared" si="1"/>
        <v>-1170</v>
      </c>
      <c r="H12" s="12"/>
      <c r="I12" s="12"/>
      <c r="K12" s="21"/>
      <c r="L12" s="22">
        <f t="shared" si="2"/>
        <v>30</v>
      </c>
    </row>
    <row r="13" spans="1:12" ht="20.100000000000001" customHeight="1" x14ac:dyDescent="0.25">
      <c r="A13" s="3" t="s">
        <v>36</v>
      </c>
      <c r="B13" s="4">
        <v>46054</v>
      </c>
      <c r="C13" s="4">
        <v>46035</v>
      </c>
      <c r="D13" s="5">
        <f t="shared" si="0"/>
        <v>-19</v>
      </c>
      <c r="E13" s="33">
        <v>261.11</v>
      </c>
      <c r="F13" s="7">
        <f t="shared" si="1"/>
        <v>-4961.09</v>
      </c>
      <c r="H13" s="12"/>
      <c r="I13" s="12"/>
      <c r="K13" s="21"/>
      <c r="L13" s="22">
        <f t="shared" si="2"/>
        <v>30</v>
      </c>
    </row>
    <row r="14" spans="1:12" ht="20.100000000000001" customHeight="1" x14ac:dyDescent="0.25">
      <c r="A14" s="3">
        <v>4243</v>
      </c>
      <c r="B14" s="4">
        <v>46052</v>
      </c>
      <c r="C14" s="4">
        <v>46038</v>
      </c>
      <c r="D14" s="5">
        <f t="shared" si="0"/>
        <v>-14</v>
      </c>
      <c r="E14" s="33">
        <v>10.82</v>
      </c>
      <c r="F14" s="7">
        <f t="shared" si="1"/>
        <v>-151.48000000000002</v>
      </c>
      <c r="H14" s="12"/>
      <c r="I14" s="12"/>
      <c r="K14" s="22">
        <v>46022</v>
      </c>
      <c r="L14" s="22">
        <f t="shared" si="2"/>
        <v>46052</v>
      </c>
    </row>
    <row r="15" spans="1:12" ht="20.100000000000001" customHeight="1" x14ac:dyDescent="0.25">
      <c r="A15" s="3">
        <v>37</v>
      </c>
      <c r="B15" s="4">
        <f t="shared" ref="B15:B44" si="3">+L15</f>
        <v>46065</v>
      </c>
      <c r="C15" s="4">
        <v>46038</v>
      </c>
      <c r="D15" s="5">
        <f t="shared" si="0"/>
        <v>-27</v>
      </c>
      <c r="E15" s="33">
        <v>272.73</v>
      </c>
      <c r="F15" s="7">
        <f t="shared" si="1"/>
        <v>-7363.7100000000009</v>
      </c>
      <c r="H15" s="12"/>
      <c r="I15" s="12"/>
      <c r="K15" s="22">
        <v>46035</v>
      </c>
      <c r="L15" s="22">
        <f t="shared" si="2"/>
        <v>46065</v>
      </c>
    </row>
    <row r="16" spans="1:12" ht="20.100000000000001" customHeight="1" x14ac:dyDescent="0.25">
      <c r="A16" s="3" t="s">
        <v>37</v>
      </c>
      <c r="B16" s="4">
        <v>46052</v>
      </c>
      <c r="C16" s="4">
        <v>46051</v>
      </c>
      <c r="D16" s="5">
        <f t="shared" si="0"/>
        <v>-1</v>
      </c>
      <c r="E16" s="33">
        <v>2385.4699999999998</v>
      </c>
      <c r="F16" s="7">
        <f t="shared" si="1"/>
        <v>-2385.4699999999998</v>
      </c>
      <c r="H16" s="12"/>
      <c r="I16" s="12"/>
      <c r="K16" s="22">
        <v>46022</v>
      </c>
      <c r="L16" s="22">
        <f t="shared" si="2"/>
        <v>46052</v>
      </c>
    </row>
    <row r="17" spans="1:12" ht="20.100000000000001" customHeight="1" x14ac:dyDescent="0.25">
      <c r="A17" s="15" t="s">
        <v>38</v>
      </c>
      <c r="B17" s="4">
        <v>46061</v>
      </c>
      <c r="C17" s="16">
        <v>46052</v>
      </c>
      <c r="D17" s="17">
        <f t="shared" si="0"/>
        <v>-9</v>
      </c>
      <c r="E17" s="34">
        <v>54</v>
      </c>
      <c r="F17" s="18">
        <f t="shared" si="1"/>
        <v>-486</v>
      </c>
      <c r="H17" s="12"/>
      <c r="I17" s="12"/>
      <c r="K17" s="22">
        <v>46031</v>
      </c>
      <c r="L17" s="22">
        <f t="shared" si="2"/>
        <v>46061</v>
      </c>
    </row>
    <row r="18" spans="1:12" ht="20.100000000000001" customHeight="1" x14ac:dyDescent="0.25">
      <c r="A18" s="19" t="s">
        <v>57</v>
      </c>
      <c r="B18" s="24">
        <v>46044</v>
      </c>
      <c r="C18" s="4">
        <v>46045</v>
      </c>
      <c r="D18" s="17">
        <f t="shared" si="0"/>
        <v>1</v>
      </c>
      <c r="E18" s="33">
        <v>121.62</v>
      </c>
      <c r="F18" s="18">
        <f t="shared" si="1"/>
        <v>121.62</v>
      </c>
      <c r="H18" s="14"/>
      <c r="I18" s="14"/>
      <c r="K18" s="22"/>
      <c r="L18" s="22"/>
    </row>
    <row r="19" spans="1:12" ht="20.100000000000001" customHeight="1" x14ac:dyDescent="0.25">
      <c r="A19" s="19" t="s">
        <v>39</v>
      </c>
      <c r="B19" s="4">
        <v>46081</v>
      </c>
      <c r="C19" s="25">
        <v>46059</v>
      </c>
      <c r="D19" s="17">
        <f t="shared" si="0"/>
        <v>-22</v>
      </c>
      <c r="E19" s="35">
        <v>1358.11</v>
      </c>
      <c r="F19" s="18">
        <f t="shared" si="1"/>
        <v>-29878.42</v>
      </c>
      <c r="H19" s="14"/>
      <c r="I19" s="14"/>
      <c r="K19" s="22"/>
      <c r="L19" s="22">
        <f t="shared" si="2"/>
        <v>30</v>
      </c>
    </row>
    <row r="20" spans="1:12" ht="20.100000000000001" customHeight="1" x14ac:dyDescent="0.25">
      <c r="A20" s="19">
        <v>147</v>
      </c>
      <c r="B20" s="4">
        <f t="shared" si="3"/>
        <v>46079</v>
      </c>
      <c r="C20" s="20">
        <v>46059</v>
      </c>
      <c r="D20" s="17">
        <f t="shared" si="0"/>
        <v>-20</v>
      </c>
      <c r="E20" s="36">
        <v>550</v>
      </c>
      <c r="F20" s="18">
        <f t="shared" si="1"/>
        <v>-11000</v>
      </c>
      <c r="H20" s="14"/>
      <c r="I20" s="14"/>
      <c r="K20" s="22">
        <v>46049</v>
      </c>
      <c r="L20" s="22">
        <f t="shared" si="2"/>
        <v>46079</v>
      </c>
    </row>
    <row r="21" spans="1:12" ht="20.100000000000001" customHeight="1" x14ac:dyDescent="0.25">
      <c r="A21" s="19">
        <v>67</v>
      </c>
      <c r="B21" s="4">
        <f t="shared" si="3"/>
        <v>46045</v>
      </c>
      <c r="C21" s="20">
        <v>46059</v>
      </c>
      <c r="D21" s="17">
        <f t="shared" si="0"/>
        <v>14</v>
      </c>
      <c r="E21" s="36">
        <v>9600</v>
      </c>
      <c r="F21" s="18">
        <f t="shared" si="1"/>
        <v>134400</v>
      </c>
      <c r="H21" s="14"/>
      <c r="I21" s="14"/>
      <c r="K21" s="22">
        <v>46015</v>
      </c>
      <c r="L21" s="22">
        <f t="shared" si="2"/>
        <v>46045</v>
      </c>
    </row>
    <row r="22" spans="1:12" ht="20.100000000000001" customHeight="1" x14ac:dyDescent="0.25">
      <c r="A22" s="19">
        <v>96</v>
      </c>
      <c r="B22" s="4">
        <v>46040</v>
      </c>
      <c r="C22" s="20">
        <v>46059</v>
      </c>
      <c r="D22" s="17">
        <f t="shared" si="0"/>
        <v>19</v>
      </c>
      <c r="E22" s="36">
        <v>5775</v>
      </c>
      <c r="F22" s="18">
        <f t="shared" si="1"/>
        <v>109725</v>
      </c>
      <c r="H22" s="14"/>
      <c r="I22" s="14"/>
      <c r="K22" s="22">
        <v>46010</v>
      </c>
      <c r="L22" s="22">
        <f t="shared" si="2"/>
        <v>46040</v>
      </c>
    </row>
    <row r="23" spans="1:12" ht="20.100000000000001" customHeight="1" x14ac:dyDescent="0.25">
      <c r="A23" s="19" t="s">
        <v>40</v>
      </c>
      <c r="B23" s="4">
        <f t="shared" si="3"/>
        <v>46067</v>
      </c>
      <c r="C23" s="20">
        <v>46059</v>
      </c>
      <c r="D23" s="17">
        <f t="shared" si="0"/>
        <v>-8</v>
      </c>
      <c r="E23" s="36">
        <v>163.63</v>
      </c>
      <c r="F23" s="18">
        <f t="shared" si="1"/>
        <v>-1309.04</v>
      </c>
      <c r="H23" s="14"/>
      <c r="I23" s="14"/>
      <c r="K23" s="22">
        <v>46037</v>
      </c>
      <c r="L23" s="22">
        <f t="shared" si="2"/>
        <v>46067</v>
      </c>
    </row>
    <row r="24" spans="1:12" ht="20.100000000000001" customHeight="1" x14ac:dyDescent="0.25">
      <c r="A24" s="19" t="s">
        <v>41</v>
      </c>
      <c r="B24" s="4">
        <v>46073</v>
      </c>
      <c r="C24" s="20">
        <v>46059</v>
      </c>
      <c r="D24" s="17">
        <f t="shared" si="0"/>
        <v>-14</v>
      </c>
      <c r="E24" s="36">
        <v>1460</v>
      </c>
      <c r="F24" s="18">
        <f t="shared" si="1"/>
        <v>-20440</v>
      </c>
      <c r="H24" s="14"/>
      <c r="I24" s="14"/>
      <c r="K24" s="22">
        <v>46043</v>
      </c>
      <c r="L24" s="22">
        <f t="shared" si="2"/>
        <v>46073</v>
      </c>
    </row>
    <row r="25" spans="1:12" ht="20.100000000000001" customHeight="1" x14ac:dyDescent="0.25">
      <c r="A25" s="19">
        <v>6001036197</v>
      </c>
      <c r="B25" s="4">
        <v>46081</v>
      </c>
      <c r="C25" s="20">
        <v>46064</v>
      </c>
      <c r="D25" s="17">
        <f t="shared" si="0"/>
        <v>-17</v>
      </c>
      <c r="E25" s="36">
        <v>66.75</v>
      </c>
      <c r="F25" s="18">
        <f t="shared" si="1"/>
        <v>-1134.75</v>
      </c>
      <c r="H25" s="14"/>
      <c r="I25" s="14"/>
      <c r="K25" s="22"/>
      <c r="L25" s="22">
        <f t="shared" si="2"/>
        <v>30</v>
      </c>
    </row>
    <row r="26" spans="1:12" ht="20.100000000000001" customHeight="1" x14ac:dyDescent="0.25">
      <c r="A26" s="19">
        <v>182</v>
      </c>
      <c r="B26" s="4">
        <v>46112</v>
      </c>
      <c r="C26" s="20">
        <v>46064</v>
      </c>
      <c r="D26" s="17">
        <f t="shared" si="0"/>
        <v>-48</v>
      </c>
      <c r="E26" s="36">
        <v>19.100000000000001</v>
      </c>
      <c r="F26" s="18">
        <f t="shared" si="1"/>
        <v>-916.80000000000007</v>
      </c>
      <c r="H26" s="14"/>
      <c r="I26" s="14"/>
      <c r="K26" s="21"/>
      <c r="L26" s="22">
        <f t="shared" si="2"/>
        <v>30</v>
      </c>
    </row>
    <row r="27" spans="1:12" ht="20.100000000000001" customHeight="1" x14ac:dyDescent="0.25">
      <c r="A27" s="19" t="s">
        <v>42</v>
      </c>
      <c r="B27" s="4">
        <v>46081</v>
      </c>
      <c r="C27" s="20">
        <v>46064</v>
      </c>
      <c r="D27" s="17">
        <f t="shared" si="0"/>
        <v>-17</v>
      </c>
      <c r="E27" s="36">
        <v>144</v>
      </c>
      <c r="F27" s="18">
        <f t="shared" si="1"/>
        <v>-2448</v>
      </c>
      <c r="H27" s="14"/>
      <c r="I27" s="14"/>
      <c r="K27" s="21"/>
      <c r="L27" s="22">
        <f t="shared" si="2"/>
        <v>30</v>
      </c>
    </row>
    <row r="28" spans="1:12" ht="20.100000000000001" customHeight="1" x14ac:dyDescent="0.25">
      <c r="A28" s="19">
        <v>252</v>
      </c>
      <c r="B28" s="4">
        <f>+L28</f>
        <v>46083</v>
      </c>
      <c r="C28" s="20">
        <v>46064</v>
      </c>
      <c r="D28" s="17">
        <f t="shared" si="0"/>
        <v>-19</v>
      </c>
      <c r="E28" s="36">
        <v>11.01</v>
      </c>
      <c r="F28" s="18">
        <f t="shared" si="1"/>
        <v>-209.19</v>
      </c>
      <c r="H28" s="14"/>
      <c r="I28" s="14"/>
      <c r="K28" s="22">
        <v>46053</v>
      </c>
      <c r="L28" s="22">
        <f t="shared" si="2"/>
        <v>46083</v>
      </c>
    </row>
    <row r="29" spans="1:12" ht="20.100000000000001" customHeight="1" x14ac:dyDescent="0.25">
      <c r="A29" s="19">
        <v>1020</v>
      </c>
      <c r="B29" s="4">
        <v>46081</v>
      </c>
      <c r="C29" s="20">
        <v>46070</v>
      </c>
      <c r="D29" s="17">
        <f t="shared" si="0"/>
        <v>-11</v>
      </c>
      <c r="E29" s="36">
        <v>4000</v>
      </c>
      <c r="F29" s="18">
        <f t="shared" si="1"/>
        <v>-44000</v>
      </c>
      <c r="H29" s="14"/>
      <c r="I29" s="14"/>
      <c r="K29" s="21"/>
      <c r="L29" s="22">
        <f t="shared" si="2"/>
        <v>30</v>
      </c>
    </row>
    <row r="30" spans="1:12" ht="20.100000000000001" customHeight="1" x14ac:dyDescent="0.25">
      <c r="A30" s="19">
        <v>1066</v>
      </c>
      <c r="B30" s="4">
        <v>46081</v>
      </c>
      <c r="C30" s="20">
        <v>46070</v>
      </c>
      <c r="D30" s="17">
        <f t="shared" si="0"/>
        <v>-11</v>
      </c>
      <c r="E30" s="36">
        <v>870</v>
      </c>
      <c r="F30" s="18">
        <f t="shared" si="1"/>
        <v>-9570</v>
      </c>
      <c r="H30" s="14"/>
      <c r="I30" s="14"/>
      <c r="K30" s="21"/>
      <c r="L30" s="22">
        <f t="shared" si="2"/>
        <v>30</v>
      </c>
    </row>
    <row r="31" spans="1:12" ht="20.100000000000001" customHeight="1" x14ac:dyDescent="0.25">
      <c r="A31" s="19" t="s">
        <v>43</v>
      </c>
      <c r="B31" s="4">
        <v>46081</v>
      </c>
      <c r="C31" s="20">
        <v>46070</v>
      </c>
      <c r="D31" s="17">
        <f t="shared" si="0"/>
        <v>-11</v>
      </c>
      <c r="E31" s="36">
        <v>318.18</v>
      </c>
      <c r="F31" s="18">
        <f t="shared" si="1"/>
        <v>-3499.98</v>
      </c>
      <c r="H31" s="14"/>
      <c r="I31" s="14"/>
      <c r="K31" s="21"/>
      <c r="L31" s="22">
        <f t="shared" si="2"/>
        <v>30</v>
      </c>
    </row>
    <row r="32" spans="1:12" ht="20.100000000000001" customHeight="1" x14ac:dyDescent="0.25">
      <c r="A32" s="19" t="s">
        <v>44</v>
      </c>
      <c r="B32" s="4">
        <v>46081</v>
      </c>
      <c r="C32" s="20">
        <v>46070</v>
      </c>
      <c r="D32" s="17">
        <f t="shared" si="0"/>
        <v>-11</v>
      </c>
      <c r="E32" s="36">
        <v>65</v>
      </c>
      <c r="F32" s="18">
        <f t="shared" si="1"/>
        <v>-715</v>
      </c>
      <c r="H32" s="14"/>
      <c r="I32" s="14"/>
      <c r="K32" s="21"/>
      <c r="L32" s="22">
        <f t="shared" si="2"/>
        <v>30</v>
      </c>
    </row>
    <row r="33" spans="1:12" ht="20.100000000000001" customHeight="1" x14ac:dyDescent="0.25">
      <c r="A33" s="19" t="s">
        <v>45</v>
      </c>
      <c r="B33" s="4">
        <f t="shared" si="3"/>
        <v>46090</v>
      </c>
      <c r="C33" s="20">
        <v>46070</v>
      </c>
      <c r="D33" s="17">
        <f t="shared" si="0"/>
        <v>-20</v>
      </c>
      <c r="E33" s="36">
        <v>206</v>
      </c>
      <c r="F33" s="18">
        <f t="shared" si="1"/>
        <v>-4120</v>
      </c>
      <c r="H33" s="14"/>
      <c r="I33" s="14"/>
      <c r="K33" s="22">
        <v>46060</v>
      </c>
      <c r="L33" s="22">
        <f t="shared" si="2"/>
        <v>46090</v>
      </c>
    </row>
    <row r="34" spans="1:12" ht="20.100000000000001" customHeight="1" x14ac:dyDescent="0.25">
      <c r="A34" s="19" t="s">
        <v>46</v>
      </c>
      <c r="B34" s="4">
        <v>46081</v>
      </c>
      <c r="C34" s="20">
        <v>46079</v>
      </c>
      <c r="D34" s="17">
        <f t="shared" si="0"/>
        <v>-2</v>
      </c>
      <c r="E34" s="36">
        <v>900</v>
      </c>
      <c r="F34" s="18">
        <f t="shared" si="1"/>
        <v>-1800</v>
      </c>
      <c r="H34" s="14"/>
      <c r="I34" s="14"/>
      <c r="K34" s="21"/>
      <c r="L34" s="22">
        <f t="shared" si="2"/>
        <v>30</v>
      </c>
    </row>
    <row r="35" spans="1:12" ht="20.100000000000001" customHeight="1" x14ac:dyDescent="0.25">
      <c r="A35" s="19" t="s">
        <v>47</v>
      </c>
      <c r="B35" s="4">
        <f t="shared" si="3"/>
        <v>46095</v>
      </c>
      <c r="C35" s="20">
        <v>46079</v>
      </c>
      <c r="D35" s="17">
        <f t="shared" si="0"/>
        <v>-16</v>
      </c>
      <c r="E35" s="36">
        <v>570</v>
      </c>
      <c r="F35" s="18">
        <f t="shared" si="1"/>
        <v>-9120</v>
      </c>
      <c r="H35" s="14"/>
      <c r="I35" s="14"/>
      <c r="K35" s="22">
        <v>46065</v>
      </c>
      <c r="L35" s="22">
        <f t="shared" si="2"/>
        <v>46095</v>
      </c>
    </row>
    <row r="36" spans="1:12" ht="20.100000000000001" customHeight="1" x14ac:dyDescent="0.25">
      <c r="A36" s="23">
        <v>41306</v>
      </c>
      <c r="B36" s="4">
        <v>46100</v>
      </c>
      <c r="C36" s="20">
        <v>46079</v>
      </c>
      <c r="D36" s="17">
        <f t="shared" si="0"/>
        <v>-21</v>
      </c>
      <c r="E36" s="36">
        <v>543.67999999999995</v>
      </c>
      <c r="F36" s="18">
        <f t="shared" si="1"/>
        <v>-11417.279999999999</v>
      </c>
      <c r="H36" s="14"/>
      <c r="I36" s="14"/>
      <c r="K36" s="22">
        <v>46070</v>
      </c>
      <c r="L36" s="22">
        <f t="shared" si="2"/>
        <v>46100</v>
      </c>
    </row>
    <row r="37" spans="1:12" ht="20.100000000000001" customHeight="1" x14ac:dyDescent="0.25">
      <c r="A37" s="19">
        <v>1226100132</v>
      </c>
      <c r="B37" s="4">
        <v>46072</v>
      </c>
      <c r="C37" s="20">
        <v>46079</v>
      </c>
      <c r="D37" s="17">
        <f t="shared" si="0"/>
        <v>7</v>
      </c>
      <c r="E37" s="36">
        <v>40.5</v>
      </c>
      <c r="F37" s="18">
        <f t="shared" si="1"/>
        <v>283.5</v>
      </c>
      <c r="H37" s="14"/>
      <c r="I37" s="14"/>
      <c r="K37" s="21"/>
      <c r="L37" s="22">
        <f t="shared" si="2"/>
        <v>30</v>
      </c>
    </row>
    <row r="38" spans="1:12" ht="20.100000000000001" customHeight="1" x14ac:dyDescent="0.25">
      <c r="A38" s="19">
        <v>1226100659</v>
      </c>
      <c r="B38" s="4">
        <v>46072</v>
      </c>
      <c r="C38" s="20">
        <v>46079</v>
      </c>
      <c r="D38" s="17">
        <f t="shared" si="0"/>
        <v>7</v>
      </c>
      <c r="E38" s="36">
        <v>661.96</v>
      </c>
      <c r="F38" s="18">
        <f t="shared" si="1"/>
        <v>4633.72</v>
      </c>
      <c r="H38" s="14"/>
      <c r="I38" s="14"/>
      <c r="K38" s="21"/>
      <c r="L38" s="22">
        <f t="shared" si="2"/>
        <v>30</v>
      </c>
    </row>
    <row r="39" spans="1:12" ht="20.100000000000001" customHeight="1" x14ac:dyDescent="0.25">
      <c r="A39" s="19">
        <v>1226101119</v>
      </c>
      <c r="B39" s="4">
        <v>46075</v>
      </c>
      <c r="C39" s="20">
        <v>46079</v>
      </c>
      <c r="D39" s="17">
        <f t="shared" si="0"/>
        <v>4</v>
      </c>
      <c r="E39" s="36">
        <v>365.95</v>
      </c>
      <c r="F39" s="18">
        <f t="shared" si="1"/>
        <v>1463.8</v>
      </c>
      <c r="H39" s="14"/>
      <c r="I39" s="14"/>
      <c r="K39" s="21"/>
      <c r="L39" s="22">
        <f t="shared" si="2"/>
        <v>30</v>
      </c>
    </row>
    <row r="40" spans="1:12" ht="20.100000000000001" customHeight="1" x14ac:dyDescent="0.25">
      <c r="A40" s="19">
        <v>1226101120</v>
      </c>
      <c r="B40" s="4">
        <v>46075</v>
      </c>
      <c r="C40" s="20">
        <v>46079</v>
      </c>
      <c r="D40" s="17">
        <f t="shared" si="0"/>
        <v>4</v>
      </c>
      <c r="E40" s="36">
        <v>184.2</v>
      </c>
      <c r="F40" s="18">
        <f t="shared" si="1"/>
        <v>736.8</v>
      </c>
      <c r="H40" s="14"/>
      <c r="I40" s="14"/>
      <c r="K40" s="21"/>
      <c r="L40" s="22">
        <f t="shared" si="2"/>
        <v>30</v>
      </c>
    </row>
    <row r="41" spans="1:12" ht="20.100000000000001" customHeight="1" x14ac:dyDescent="0.25">
      <c r="A41" s="19">
        <v>1226101492</v>
      </c>
      <c r="B41" s="4">
        <v>46082</v>
      </c>
      <c r="C41" s="20">
        <v>46079</v>
      </c>
      <c r="D41" s="17">
        <f t="shared" si="0"/>
        <v>-3</v>
      </c>
      <c r="E41" s="36">
        <v>100</v>
      </c>
      <c r="F41" s="18">
        <f t="shared" si="1"/>
        <v>-300</v>
      </c>
      <c r="H41" s="14"/>
      <c r="I41" s="14"/>
      <c r="K41" s="21"/>
      <c r="L41" s="22">
        <f t="shared" si="2"/>
        <v>30</v>
      </c>
    </row>
    <row r="42" spans="1:12" ht="20.100000000000001" customHeight="1" x14ac:dyDescent="0.25">
      <c r="A42" s="19">
        <v>342832200</v>
      </c>
      <c r="B42" s="4">
        <v>46075</v>
      </c>
      <c r="C42" s="20">
        <v>46076</v>
      </c>
      <c r="D42" s="17">
        <f t="shared" si="0"/>
        <v>1</v>
      </c>
      <c r="E42" s="36">
        <v>121.62</v>
      </c>
      <c r="F42" s="18">
        <f t="shared" si="1"/>
        <v>121.62</v>
      </c>
      <c r="H42" s="14"/>
      <c r="I42" s="14"/>
      <c r="K42" s="21"/>
      <c r="L42" s="22"/>
    </row>
    <row r="43" spans="1:12" ht="20.100000000000001" customHeight="1" x14ac:dyDescent="0.25">
      <c r="A43" s="19" t="s">
        <v>48</v>
      </c>
      <c r="B43" s="4">
        <v>46097</v>
      </c>
      <c r="C43" s="20">
        <v>46087</v>
      </c>
      <c r="D43" s="17">
        <f t="shared" si="0"/>
        <v>-10</v>
      </c>
      <c r="E43" s="36">
        <v>365.22</v>
      </c>
      <c r="F43" s="18">
        <f t="shared" si="1"/>
        <v>-3652.2000000000003</v>
      </c>
      <c r="H43" s="14"/>
      <c r="I43" s="14"/>
      <c r="K43" s="21"/>
      <c r="L43" s="22">
        <f t="shared" si="2"/>
        <v>30</v>
      </c>
    </row>
    <row r="44" spans="1:12" ht="20.100000000000001" customHeight="1" x14ac:dyDescent="0.25">
      <c r="A44" s="19">
        <v>204</v>
      </c>
      <c r="B44" s="4">
        <f t="shared" si="3"/>
        <v>46111</v>
      </c>
      <c r="C44" s="20">
        <v>46087</v>
      </c>
      <c r="D44" s="17">
        <f t="shared" si="0"/>
        <v>-24</v>
      </c>
      <c r="E44" s="36">
        <v>550</v>
      </c>
      <c r="F44" s="18">
        <f t="shared" si="1"/>
        <v>-13200</v>
      </c>
      <c r="H44" s="14"/>
      <c r="I44" s="14"/>
      <c r="K44" s="22">
        <v>46081</v>
      </c>
      <c r="L44" s="22">
        <f t="shared" si="2"/>
        <v>46111</v>
      </c>
    </row>
    <row r="45" spans="1:12" ht="20.100000000000001" customHeight="1" x14ac:dyDescent="0.25">
      <c r="A45" s="19">
        <v>620</v>
      </c>
      <c r="B45" s="4">
        <f>+L45</f>
        <v>46111</v>
      </c>
      <c r="C45" s="20">
        <v>46087</v>
      </c>
      <c r="D45" s="17">
        <f t="shared" si="0"/>
        <v>-24</v>
      </c>
      <c r="E45" s="36">
        <v>12</v>
      </c>
      <c r="F45" s="18">
        <f t="shared" si="1"/>
        <v>-288</v>
      </c>
      <c r="H45" s="14"/>
      <c r="I45" s="14"/>
      <c r="K45" s="22">
        <v>46081</v>
      </c>
      <c r="L45" s="22">
        <f t="shared" si="2"/>
        <v>46111</v>
      </c>
    </row>
    <row r="46" spans="1:12" ht="20.100000000000001" customHeight="1" x14ac:dyDescent="0.25">
      <c r="A46" s="19" t="s">
        <v>49</v>
      </c>
      <c r="B46" s="4">
        <v>46086</v>
      </c>
      <c r="C46" s="20">
        <v>46087</v>
      </c>
      <c r="D46" s="17">
        <f t="shared" si="0"/>
        <v>1</v>
      </c>
      <c r="E46" s="36">
        <v>261.11</v>
      </c>
      <c r="F46" s="18">
        <f t="shared" si="1"/>
        <v>261.11</v>
      </c>
      <c r="H46" s="14"/>
      <c r="I46" s="14"/>
      <c r="K46" s="21"/>
      <c r="L46" s="22">
        <f t="shared" si="2"/>
        <v>30</v>
      </c>
    </row>
    <row r="47" spans="1:12" ht="20.100000000000001" customHeight="1" x14ac:dyDescent="0.25">
      <c r="A47" s="19" t="s">
        <v>50</v>
      </c>
      <c r="B47" s="4">
        <v>46114</v>
      </c>
      <c r="C47" s="20">
        <v>46094</v>
      </c>
      <c r="D47" s="17">
        <f t="shared" si="0"/>
        <v>-20</v>
      </c>
      <c r="E47" s="36">
        <v>261.11</v>
      </c>
      <c r="F47" s="18">
        <f t="shared" si="1"/>
        <v>-5222.2000000000007</v>
      </c>
      <c r="H47" s="14"/>
      <c r="I47" s="14"/>
      <c r="K47" s="21"/>
      <c r="L47" s="22">
        <f t="shared" si="2"/>
        <v>30</v>
      </c>
    </row>
    <row r="48" spans="1:12" ht="20.100000000000001" customHeight="1" x14ac:dyDescent="0.25">
      <c r="A48" s="19" t="s">
        <v>51</v>
      </c>
      <c r="B48" s="4">
        <f>+L48</f>
        <v>46122</v>
      </c>
      <c r="C48" s="20">
        <v>46094</v>
      </c>
      <c r="D48" s="17">
        <f t="shared" si="0"/>
        <v>-28</v>
      </c>
      <c r="E48" s="36">
        <v>160</v>
      </c>
      <c r="F48" s="18">
        <f t="shared" si="1"/>
        <v>-4480</v>
      </c>
      <c r="H48" s="14"/>
      <c r="I48" s="14"/>
      <c r="K48" s="22">
        <v>46092</v>
      </c>
      <c r="L48" s="22">
        <f t="shared" si="2"/>
        <v>46122</v>
      </c>
    </row>
    <row r="49" spans="1:693" ht="20.100000000000001" customHeight="1" x14ac:dyDescent="0.25">
      <c r="A49" s="19" t="s">
        <v>52</v>
      </c>
      <c r="B49" s="4">
        <v>46112</v>
      </c>
      <c r="C49" s="20">
        <v>46094</v>
      </c>
      <c r="D49" s="17">
        <f t="shared" si="0"/>
        <v>-18</v>
      </c>
      <c r="E49" s="36">
        <v>270.85000000000002</v>
      </c>
      <c r="F49" s="18">
        <f t="shared" si="1"/>
        <v>-4875.3</v>
      </c>
      <c r="H49" s="14"/>
      <c r="I49" s="14"/>
      <c r="K49" s="21"/>
      <c r="L49" s="22">
        <f t="shared" si="2"/>
        <v>30</v>
      </c>
    </row>
    <row r="50" spans="1:693" ht="20.100000000000001" customHeight="1" x14ac:dyDescent="0.25">
      <c r="A50" s="19" t="s">
        <v>53</v>
      </c>
      <c r="B50" s="4">
        <v>46112</v>
      </c>
      <c r="C50" s="20">
        <v>46094</v>
      </c>
      <c r="D50" s="17">
        <f t="shared" si="0"/>
        <v>-18</v>
      </c>
      <c r="E50" s="36">
        <v>230.91</v>
      </c>
      <c r="F50" s="18">
        <f t="shared" si="1"/>
        <v>-4156.38</v>
      </c>
      <c r="H50" s="14"/>
      <c r="I50" s="14"/>
      <c r="K50" s="21"/>
      <c r="L50" s="22"/>
    </row>
    <row r="51" spans="1:693" ht="20.100000000000001" customHeight="1" x14ac:dyDescent="0.25">
      <c r="A51" s="19">
        <v>1226101913</v>
      </c>
      <c r="B51" s="4">
        <v>46103</v>
      </c>
      <c r="C51" s="20">
        <v>46094</v>
      </c>
      <c r="D51" s="17">
        <f t="shared" si="0"/>
        <v>-9</v>
      </c>
      <c r="E51" s="36">
        <v>520</v>
      </c>
      <c r="F51" s="18">
        <f t="shared" si="1"/>
        <v>-4680</v>
      </c>
      <c r="H51" s="14"/>
      <c r="I51" s="14"/>
      <c r="K51" s="21"/>
      <c r="L51" s="22"/>
    </row>
    <row r="52" spans="1:693" ht="20.100000000000001" customHeight="1" x14ac:dyDescent="0.25">
      <c r="A52" s="19">
        <v>1226102849</v>
      </c>
      <c r="B52" s="4">
        <v>46103</v>
      </c>
      <c r="C52" s="20">
        <v>46094</v>
      </c>
      <c r="D52" s="17">
        <f t="shared" si="0"/>
        <v>-9</v>
      </c>
      <c r="E52" s="36">
        <v>305</v>
      </c>
      <c r="F52" s="18">
        <f t="shared" si="1"/>
        <v>-2745</v>
      </c>
      <c r="H52" s="14"/>
      <c r="I52" s="14"/>
      <c r="K52" s="21"/>
      <c r="L52" s="22"/>
    </row>
    <row r="53" spans="1:693" ht="20.100000000000001" customHeight="1" x14ac:dyDescent="0.25">
      <c r="A53" s="19">
        <v>1226102850</v>
      </c>
      <c r="B53" s="4">
        <v>46103</v>
      </c>
      <c r="C53" s="20">
        <v>46094</v>
      </c>
      <c r="D53" s="17">
        <f t="shared" si="0"/>
        <v>-9</v>
      </c>
      <c r="E53" s="36">
        <v>730</v>
      </c>
      <c r="F53" s="18">
        <f t="shared" si="1"/>
        <v>-6570</v>
      </c>
      <c r="H53" s="14"/>
      <c r="I53" s="14"/>
      <c r="K53" s="21"/>
      <c r="L53" s="22"/>
    </row>
    <row r="54" spans="1:693" ht="20.100000000000001" customHeight="1" x14ac:dyDescent="0.25">
      <c r="A54" s="19">
        <v>1226102851</v>
      </c>
      <c r="B54" s="4">
        <v>46103</v>
      </c>
      <c r="C54" s="20">
        <v>46094</v>
      </c>
      <c r="D54" s="17">
        <f t="shared" si="0"/>
        <v>-9</v>
      </c>
      <c r="E54" s="36">
        <v>1885</v>
      </c>
      <c r="F54" s="18">
        <f t="shared" si="1"/>
        <v>-16965</v>
      </c>
      <c r="H54" s="14"/>
      <c r="I54" s="14"/>
      <c r="K54" s="21"/>
      <c r="L54" s="22"/>
    </row>
    <row r="55" spans="1:693" ht="20.100000000000001" customHeight="1" x14ac:dyDescent="0.25">
      <c r="A55" s="19">
        <v>1226102852</v>
      </c>
      <c r="B55" s="4">
        <v>46103</v>
      </c>
      <c r="C55" s="20">
        <v>46094</v>
      </c>
      <c r="D55" s="17">
        <f t="shared" si="0"/>
        <v>-9</v>
      </c>
      <c r="E55" s="36">
        <v>610</v>
      </c>
      <c r="F55" s="18">
        <f t="shared" si="1"/>
        <v>-5490</v>
      </c>
      <c r="H55" s="14"/>
      <c r="I55" s="14"/>
      <c r="K55" s="21"/>
      <c r="L55" s="22"/>
    </row>
    <row r="56" spans="1:693" ht="20.100000000000001" customHeight="1" x14ac:dyDescent="0.25">
      <c r="A56" s="19" t="s">
        <v>52</v>
      </c>
      <c r="B56" s="4">
        <v>46121</v>
      </c>
      <c r="C56" s="20">
        <v>46098</v>
      </c>
      <c r="D56" s="17">
        <f t="shared" si="0"/>
        <v>-23</v>
      </c>
      <c r="E56" s="36">
        <v>224.08</v>
      </c>
      <c r="F56" s="18">
        <f t="shared" si="1"/>
        <v>-5153.84</v>
      </c>
      <c r="H56" s="14"/>
      <c r="I56" s="14"/>
      <c r="K56" s="22"/>
      <c r="L56" s="22"/>
    </row>
    <row r="57" spans="1:693" ht="20.100000000000001" customHeight="1" x14ac:dyDescent="0.25">
      <c r="A57" s="19" t="s">
        <v>54</v>
      </c>
      <c r="B57" s="4">
        <v>46118</v>
      </c>
      <c r="C57" s="20">
        <v>46098</v>
      </c>
      <c r="D57" s="17">
        <f t="shared" si="0"/>
        <v>-20</v>
      </c>
      <c r="E57" s="36">
        <v>45.05</v>
      </c>
      <c r="F57" s="18">
        <f t="shared" si="1"/>
        <v>-901</v>
      </c>
      <c r="H57" s="14"/>
      <c r="I57" s="14"/>
      <c r="K57" s="21"/>
      <c r="L57" s="22"/>
    </row>
    <row r="58" spans="1:693" ht="20.100000000000001" customHeight="1" x14ac:dyDescent="0.25">
      <c r="A58" s="19" t="s">
        <v>55</v>
      </c>
      <c r="B58" s="4">
        <v>46122</v>
      </c>
      <c r="C58" s="20">
        <v>46098</v>
      </c>
      <c r="D58" s="17">
        <f t="shared" si="0"/>
        <v>-24</v>
      </c>
      <c r="E58" s="36">
        <v>527.27</v>
      </c>
      <c r="F58" s="18">
        <f t="shared" si="1"/>
        <v>-12654.48</v>
      </c>
      <c r="H58" s="14"/>
      <c r="I58" s="14"/>
      <c r="K58" s="21"/>
      <c r="L58" s="22"/>
    </row>
    <row r="59" spans="1:693" ht="20.100000000000001" customHeight="1" x14ac:dyDescent="0.25">
      <c r="A59" s="26" t="s">
        <v>56</v>
      </c>
      <c r="B59" s="16">
        <v>46100</v>
      </c>
      <c r="C59" s="27">
        <v>46098</v>
      </c>
      <c r="D59" s="17">
        <f t="shared" si="0"/>
        <v>-2</v>
      </c>
      <c r="E59" s="37">
        <v>118.18</v>
      </c>
      <c r="F59" s="18">
        <f t="shared" si="1"/>
        <v>-236.36</v>
      </c>
      <c r="H59" s="14"/>
      <c r="I59" s="14"/>
      <c r="K59" s="28"/>
      <c r="L59" s="29">
        <f t="shared" si="2"/>
        <v>30</v>
      </c>
    </row>
    <row r="60" spans="1:693" s="21" customFormat="1" ht="20.100000000000001" customHeight="1" x14ac:dyDescent="0.25">
      <c r="A60" s="19">
        <v>53</v>
      </c>
      <c r="B60" s="20">
        <v>46112</v>
      </c>
      <c r="C60" s="20">
        <v>46099</v>
      </c>
      <c r="D60" s="30">
        <f t="shared" si="0"/>
        <v>-13</v>
      </c>
      <c r="E60" s="36">
        <v>2600</v>
      </c>
      <c r="F60" s="31">
        <f t="shared" si="1"/>
        <v>-33800</v>
      </c>
      <c r="G60" s="1"/>
      <c r="H60" s="14"/>
      <c r="I60" s="14"/>
      <c r="J60" s="1"/>
      <c r="K60" s="1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</row>
    <row r="61" spans="1:693" s="21" customFormat="1" ht="20.100000000000001" customHeight="1" x14ac:dyDescent="0.25">
      <c r="A61" s="19">
        <v>346817004</v>
      </c>
      <c r="B61" s="20">
        <v>46103</v>
      </c>
      <c r="C61" s="20">
        <v>46104</v>
      </c>
      <c r="D61" s="30">
        <f>IF(OR(B61="",C61=""),"",C61-B61)</f>
        <v>1</v>
      </c>
      <c r="E61" s="36">
        <v>121.62</v>
      </c>
      <c r="F61" s="31">
        <f t="shared" si="1"/>
        <v>121.62</v>
      </c>
      <c r="G61" s="1"/>
      <c r="H61" s="14"/>
      <c r="I61" s="14"/>
      <c r="J61" s="1"/>
      <c r="K61" s="1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</row>
    <row r="62" spans="1:693" ht="37.5" customHeight="1" thickBot="1" x14ac:dyDescent="0.3"/>
    <row r="63" spans="1:693" ht="21.95" customHeight="1" x14ac:dyDescent="0.25">
      <c r="A63" s="40" t="s">
        <v>13</v>
      </c>
      <c r="B63" s="41"/>
      <c r="C63" s="41"/>
      <c r="D63" s="41"/>
      <c r="E63" s="41"/>
      <c r="F63" s="42"/>
      <c r="H63" s="40" t="s">
        <v>14</v>
      </c>
      <c r="I63" s="42"/>
    </row>
    <row r="64" spans="1:693" ht="33.950000000000003" customHeight="1" x14ac:dyDescent="0.25">
      <c r="A64" s="2" t="s">
        <v>4</v>
      </c>
      <c r="B64" s="2" t="s">
        <v>5</v>
      </c>
      <c r="C64" s="2" t="s">
        <v>6</v>
      </c>
      <c r="D64" s="2" t="s">
        <v>7</v>
      </c>
      <c r="E64" s="2" t="s">
        <v>8</v>
      </c>
      <c r="F64" s="2" t="s">
        <v>9</v>
      </c>
    </row>
    <row r="65" spans="1:9" ht="21" customHeight="1" x14ac:dyDescent="0.25">
      <c r="A65" s="3"/>
      <c r="B65" s="4"/>
      <c r="C65" s="4"/>
      <c r="D65" s="5" t="str">
        <f t="shared" ref="D65:D76" si="4">IF(OR(B65="",C65=""),"",C65-B65)</f>
        <v/>
      </c>
      <c r="E65" s="6"/>
      <c r="F65" s="7" t="str">
        <f t="shared" ref="F65:F76" si="5">IF(OR(D65="",E65=""),"",D65*E65)</f>
        <v/>
      </c>
      <c r="H65" s="8" t="s">
        <v>10</v>
      </c>
      <c r="I65" s="9" t="str">
        <f>IF(COUNT(E65:E76)=0,"",SUM(E65:E76))</f>
        <v/>
      </c>
    </row>
    <row r="66" spans="1:9" ht="21" customHeight="1" x14ac:dyDescent="0.25">
      <c r="A66" s="3"/>
      <c r="B66" s="4"/>
      <c r="C66" s="4"/>
      <c r="D66" s="5" t="str">
        <f t="shared" si="4"/>
        <v/>
      </c>
      <c r="E66" s="6"/>
      <c r="F66" s="7" t="str">
        <f t="shared" si="5"/>
        <v/>
      </c>
      <c r="H66" s="8" t="s">
        <v>11</v>
      </c>
      <c r="I66" s="9" t="str">
        <f>IF(COUNT(F65:F76)=0,"",SUM(F65:F76))</f>
        <v/>
      </c>
    </row>
    <row r="67" spans="1:9" ht="21" customHeight="1" x14ac:dyDescent="0.25">
      <c r="A67" s="3"/>
      <c r="B67" s="4"/>
      <c r="C67" s="4"/>
      <c r="D67" s="5" t="str">
        <f t="shared" si="4"/>
        <v/>
      </c>
      <c r="E67" s="6"/>
      <c r="F67" s="7" t="str">
        <f t="shared" si="5"/>
        <v/>
      </c>
      <c r="H67" s="10" t="s">
        <v>12</v>
      </c>
      <c r="I67" s="11" t="str">
        <f>IF(I65="","",IF(I65=0,"",I66/I65))</f>
        <v/>
      </c>
    </row>
    <row r="68" spans="1:9" ht="20.100000000000001" customHeight="1" x14ac:dyDescent="0.25">
      <c r="A68" s="3"/>
      <c r="B68" s="4"/>
      <c r="C68" s="4"/>
      <c r="D68" s="5" t="str">
        <f t="shared" si="4"/>
        <v/>
      </c>
      <c r="E68" s="6"/>
      <c r="F68" s="7" t="str">
        <f t="shared" si="5"/>
        <v/>
      </c>
      <c r="H68" s="12"/>
      <c r="I68" s="12"/>
    </row>
    <row r="69" spans="1:9" ht="20.100000000000001" customHeight="1" x14ac:dyDescent="0.25">
      <c r="A69" s="3"/>
      <c r="B69" s="4"/>
      <c r="C69" s="4"/>
      <c r="D69" s="5" t="str">
        <f t="shared" si="4"/>
        <v/>
      </c>
      <c r="E69" s="6"/>
      <c r="F69" s="7" t="str">
        <f t="shared" si="5"/>
        <v/>
      </c>
      <c r="H69" s="12"/>
      <c r="I69" s="12"/>
    </row>
    <row r="70" spans="1:9" ht="20.100000000000001" customHeight="1" x14ac:dyDescent="0.25">
      <c r="A70" s="3"/>
      <c r="B70" s="4"/>
      <c r="C70" s="4"/>
      <c r="D70" s="5" t="str">
        <f t="shared" si="4"/>
        <v/>
      </c>
      <c r="E70" s="6"/>
      <c r="F70" s="7" t="str">
        <f t="shared" si="5"/>
        <v/>
      </c>
      <c r="H70" s="12"/>
      <c r="I70" s="12"/>
    </row>
    <row r="71" spans="1:9" ht="20.100000000000001" customHeight="1" x14ac:dyDescent="0.25">
      <c r="A71" s="3"/>
      <c r="B71" s="4"/>
      <c r="C71" s="4"/>
      <c r="D71" s="5" t="str">
        <f t="shared" si="4"/>
        <v/>
      </c>
      <c r="E71" s="6"/>
      <c r="F71" s="7" t="str">
        <f t="shared" si="5"/>
        <v/>
      </c>
      <c r="H71" s="12"/>
      <c r="I71" s="12"/>
    </row>
    <row r="72" spans="1:9" ht="20.100000000000001" customHeight="1" x14ac:dyDescent="0.25">
      <c r="A72" s="3"/>
      <c r="B72" s="4"/>
      <c r="C72" s="4"/>
      <c r="D72" s="5" t="str">
        <f t="shared" si="4"/>
        <v/>
      </c>
      <c r="E72" s="6"/>
      <c r="F72" s="7" t="str">
        <f t="shared" si="5"/>
        <v/>
      </c>
      <c r="H72" s="12"/>
      <c r="I72" s="12"/>
    </row>
    <row r="73" spans="1:9" ht="20.100000000000001" customHeight="1" x14ac:dyDescent="0.25">
      <c r="A73" s="3"/>
      <c r="B73" s="4"/>
      <c r="C73" s="4"/>
      <c r="D73" s="5" t="str">
        <f t="shared" si="4"/>
        <v/>
      </c>
      <c r="E73" s="6"/>
      <c r="F73" s="7" t="str">
        <f t="shared" si="5"/>
        <v/>
      </c>
      <c r="H73" s="12"/>
      <c r="I73" s="12"/>
    </row>
    <row r="74" spans="1:9" ht="20.100000000000001" customHeight="1" x14ac:dyDescent="0.25">
      <c r="A74" s="3"/>
      <c r="B74" s="4"/>
      <c r="C74" s="4"/>
      <c r="D74" s="5" t="str">
        <f t="shared" si="4"/>
        <v/>
      </c>
      <c r="E74" s="6"/>
      <c r="F74" s="7" t="str">
        <f t="shared" si="5"/>
        <v/>
      </c>
      <c r="H74" s="12"/>
      <c r="I74" s="12"/>
    </row>
    <row r="75" spans="1:9" ht="20.100000000000001" customHeight="1" x14ac:dyDescent="0.25">
      <c r="A75" s="3"/>
      <c r="B75" s="4"/>
      <c r="C75" s="4"/>
      <c r="D75" s="5" t="str">
        <f t="shared" si="4"/>
        <v/>
      </c>
      <c r="E75" s="6"/>
      <c r="F75" s="7" t="str">
        <f t="shared" si="5"/>
        <v/>
      </c>
      <c r="H75" s="12"/>
      <c r="I75" s="12"/>
    </row>
    <row r="76" spans="1:9" ht="20.100000000000001" customHeight="1" x14ac:dyDescent="0.25">
      <c r="A76" s="3"/>
      <c r="B76" s="4"/>
      <c r="C76" s="4"/>
      <c r="D76" s="5" t="str">
        <f t="shared" si="4"/>
        <v/>
      </c>
      <c r="E76" s="6"/>
      <c r="F76" s="7" t="str">
        <f t="shared" si="5"/>
        <v/>
      </c>
      <c r="H76" s="12"/>
      <c r="I76" s="12"/>
    </row>
    <row r="79" spans="1:9" ht="21.95" customHeight="1" x14ac:dyDescent="0.25">
      <c r="A79" s="40" t="s">
        <v>15</v>
      </c>
      <c r="B79" s="41"/>
      <c r="C79" s="41"/>
      <c r="D79" s="41"/>
      <c r="E79" s="41"/>
      <c r="F79" s="42"/>
      <c r="H79" s="40" t="s">
        <v>16</v>
      </c>
      <c r="I79" s="42"/>
    </row>
    <row r="80" spans="1:9" ht="33.950000000000003" customHeight="1" x14ac:dyDescent="0.25">
      <c r="A80" s="2" t="s">
        <v>4</v>
      </c>
      <c r="B80" s="2" t="s">
        <v>5</v>
      </c>
      <c r="C80" s="2" t="s">
        <v>6</v>
      </c>
      <c r="D80" s="2" t="s">
        <v>7</v>
      </c>
      <c r="E80" s="2" t="s">
        <v>8</v>
      </c>
      <c r="F80" s="2" t="s">
        <v>9</v>
      </c>
    </row>
    <row r="81" spans="1:9" ht="21" customHeight="1" x14ac:dyDescent="0.25">
      <c r="A81" s="3"/>
      <c r="B81" s="4"/>
      <c r="C81" s="4"/>
      <c r="D81" s="5" t="str">
        <f t="shared" ref="D81:D92" si="6">IF(OR(B81="",C81=""),"",C81-B81)</f>
        <v/>
      </c>
      <c r="E81" s="6"/>
      <c r="F81" s="7" t="str">
        <f t="shared" ref="F81:F92" si="7">IF(OR(D81="",E81=""),"",D81*E81)</f>
        <v/>
      </c>
      <c r="H81" s="8" t="s">
        <v>10</v>
      </c>
      <c r="I81" s="9" t="str">
        <f>IF(COUNT(E81:E92)=0,"",SUM(E81:E92))</f>
        <v/>
      </c>
    </row>
    <row r="82" spans="1:9" ht="21" customHeight="1" x14ac:dyDescent="0.25">
      <c r="A82" s="3"/>
      <c r="B82" s="4"/>
      <c r="C82" s="4"/>
      <c r="D82" s="5" t="str">
        <f t="shared" si="6"/>
        <v/>
      </c>
      <c r="E82" s="6"/>
      <c r="F82" s="7" t="str">
        <f t="shared" si="7"/>
        <v/>
      </c>
      <c r="H82" s="8" t="s">
        <v>11</v>
      </c>
      <c r="I82" s="9" t="str">
        <f>IF(COUNT(F81:F92)=0,"",SUM(F81:F92))</f>
        <v/>
      </c>
    </row>
    <row r="83" spans="1:9" ht="21" customHeight="1" x14ac:dyDescent="0.25">
      <c r="A83" s="3"/>
      <c r="B83" s="4"/>
      <c r="C83" s="4"/>
      <c r="D83" s="5" t="str">
        <f t="shared" si="6"/>
        <v/>
      </c>
      <c r="E83" s="6"/>
      <c r="F83" s="7" t="str">
        <f t="shared" si="7"/>
        <v/>
      </c>
      <c r="H83" s="10" t="s">
        <v>12</v>
      </c>
      <c r="I83" s="11" t="str">
        <f>IF(I81="","",IF(I81=0,"",I82/I81))</f>
        <v/>
      </c>
    </row>
    <row r="84" spans="1:9" ht="20.100000000000001" customHeight="1" x14ac:dyDescent="0.25">
      <c r="A84" s="3"/>
      <c r="B84" s="4"/>
      <c r="C84" s="4"/>
      <c r="D84" s="5" t="str">
        <f t="shared" si="6"/>
        <v/>
      </c>
      <c r="E84" s="6"/>
      <c r="F84" s="7" t="str">
        <f t="shared" si="7"/>
        <v/>
      </c>
      <c r="H84" s="12"/>
      <c r="I84" s="12"/>
    </row>
    <row r="85" spans="1:9" ht="20.100000000000001" customHeight="1" x14ac:dyDescent="0.25">
      <c r="A85" s="3"/>
      <c r="B85" s="4"/>
      <c r="C85" s="4"/>
      <c r="D85" s="5" t="str">
        <f t="shared" si="6"/>
        <v/>
      </c>
      <c r="E85" s="6"/>
      <c r="F85" s="7" t="str">
        <f t="shared" si="7"/>
        <v/>
      </c>
      <c r="H85" s="12"/>
      <c r="I85" s="12"/>
    </row>
    <row r="86" spans="1:9" ht="20.100000000000001" customHeight="1" x14ac:dyDescent="0.25">
      <c r="A86" s="3"/>
      <c r="B86" s="4"/>
      <c r="C86" s="4"/>
      <c r="D86" s="5" t="str">
        <f t="shared" si="6"/>
        <v/>
      </c>
      <c r="E86" s="6"/>
      <c r="F86" s="7" t="str">
        <f t="shared" si="7"/>
        <v/>
      </c>
      <c r="H86" s="12"/>
      <c r="I86" s="12"/>
    </row>
    <row r="87" spans="1:9" ht="20.100000000000001" customHeight="1" x14ac:dyDescent="0.25">
      <c r="A87" s="3"/>
      <c r="B87" s="4"/>
      <c r="C87" s="4"/>
      <c r="D87" s="5" t="str">
        <f t="shared" si="6"/>
        <v/>
      </c>
      <c r="E87" s="6"/>
      <c r="F87" s="7" t="str">
        <f t="shared" si="7"/>
        <v/>
      </c>
      <c r="H87" s="12"/>
      <c r="I87" s="12"/>
    </row>
    <row r="88" spans="1:9" ht="20.100000000000001" customHeight="1" x14ac:dyDescent="0.25">
      <c r="A88" s="3"/>
      <c r="B88" s="4"/>
      <c r="C88" s="4"/>
      <c r="D88" s="5" t="str">
        <f t="shared" si="6"/>
        <v/>
      </c>
      <c r="E88" s="6"/>
      <c r="F88" s="7" t="str">
        <f t="shared" si="7"/>
        <v/>
      </c>
      <c r="H88" s="12"/>
      <c r="I88" s="12"/>
    </row>
    <row r="89" spans="1:9" ht="20.100000000000001" customHeight="1" x14ac:dyDescent="0.25">
      <c r="A89" s="3"/>
      <c r="B89" s="4"/>
      <c r="C89" s="4"/>
      <c r="D89" s="5" t="str">
        <f t="shared" si="6"/>
        <v/>
      </c>
      <c r="E89" s="6"/>
      <c r="F89" s="7" t="str">
        <f t="shared" si="7"/>
        <v/>
      </c>
      <c r="H89" s="12"/>
      <c r="I89" s="12"/>
    </row>
    <row r="90" spans="1:9" ht="20.100000000000001" customHeight="1" x14ac:dyDescent="0.25">
      <c r="A90" s="3"/>
      <c r="B90" s="4"/>
      <c r="C90" s="4"/>
      <c r="D90" s="5" t="str">
        <f t="shared" si="6"/>
        <v/>
      </c>
      <c r="E90" s="6"/>
      <c r="F90" s="7" t="str">
        <f t="shared" si="7"/>
        <v/>
      </c>
      <c r="H90" s="12"/>
      <c r="I90" s="12"/>
    </row>
    <row r="91" spans="1:9" ht="20.100000000000001" customHeight="1" x14ac:dyDescent="0.25">
      <c r="A91" s="3"/>
      <c r="B91" s="4"/>
      <c r="C91" s="4"/>
      <c r="D91" s="5" t="str">
        <f t="shared" si="6"/>
        <v/>
      </c>
      <c r="E91" s="6"/>
      <c r="F91" s="7" t="str">
        <f t="shared" si="7"/>
        <v/>
      </c>
      <c r="H91" s="12"/>
      <c r="I91" s="12"/>
    </row>
    <row r="92" spans="1:9" ht="20.100000000000001" customHeight="1" x14ac:dyDescent="0.25">
      <c r="A92" s="3"/>
      <c r="B92" s="4"/>
      <c r="C92" s="4"/>
      <c r="D92" s="5" t="str">
        <f t="shared" si="6"/>
        <v/>
      </c>
      <c r="E92" s="6"/>
      <c r="F92" s="7" t="str">
        <f t="shared" si="7"/>
        <v/>
      </c>
      <c r="H92" s="12"/>
      <c r="I92" s="12"/>
    </row>
    <row r="95" spans="1:9" ht="21.95" customHeight="1" x14ac:dyDescent="0.25">
      <c r="A95" s="40" t="s">
        <v>17</v>
      </c>
      <c r="B95" s="41"/>
      <c r="C95" s="41"/>
      <c r="D95" s="41"/>
      <c r="E95" s="41"/>
      <c r="F95" s="42"/>
      <c r="H95" s="40" t="s">
        <v>18</v>
      </c>
      <c r="I95" s="42"/>
    </row>
    <row r="96" spans="1:9" ht="33.950000000000003" customHeight="1" x14ac:dyDescent="0.25">
      <c r="A96" s="2" t="s">
        <v>4</v>
      </c>
      <c r="B96" s="2" t="s">
        <v>5</v>
      </c>
      <c r="C96" s="2" t="s">
        <v>6</v>
      </c>
      <c r="D96" s="2" t="s">
        <v>7</v>
      </c>
      <c r="E96" s="2" t="s">
        <v>8</v>
      </c>
      <c r="F96" s="2" t="s">
        <v>9</v>
      </c>
    </row>
    <row r="97" spans="1:9" ht="21" customHeight="1" x14ac:dyDescent="0.25">
      <c r="A97" s="3"/>
      <c r="B97" s="4"/>
      <c r="C97" s="4"/>
      <c r="D97" s="5" t="str">
        <f t="shared" ref="D97:D109" si="8">IF(OR(B97="",C97=""),"",C97-B97)</f>
        <v/>
      </c>
      <c r="E97" s="6"/>
      <c r="F97" s="7" t="str">
        <f t="shared" ref="F97:F109" si="9">IF(OR(D97="",E97=""),"",D97*E97)</f>
        <v/>
      </c>
      <c r="H97" s="8" t="s">
        <v>10</v>
      </c>
      <c r="I97" s="9" t="str">
        <f>IF(COUNT(E97:E109)=0,"",SUM(E97:E109))</f>
        <v/>
      </c>
    </row>
    <row r="98" spans="1:9" ht="21" customHeight="1" x14ac:dyDescent="0.25">
      <c r="A98" s="3"/>
      <c r="B98" s="4"/>
      <c r="C98" s="4"/>
      <c r="D98" s="5" t="str">
        <f t="shared" si="8"/>
        <v/>
      </c>
      <c r="E98" s="6"/>
      <c r="F98" s="7" t="str">
        <f t="shared" si="9"/>
        <v/>
      </c>
      <c r="H98" s="8" t="s">
        <v>11</v>
      </c>
      <c r="I98" s="9" t="str">
        <f>IF(COUNT(F97:F109)=0,"",SUM(F97:F109))</f>
        <v/>
      </c>
    </row>
    <row r="99" spans="1:9" ht="21" customHeight="1" x14ac:dyDescent="0.25">
      <c r="A99" s="3"/>
      <c r="B99" s="4"/>
      <c r="C99" s="4"/>
      <c r="D99" s="5" t="str">
        <f t="shared" si="8"/>
        <v/>
      </c>
      <c r="E99" s="6"/>
      <c r="F99" s="7" t="str">
        <f t="shared" si="9"/>
        <v/>
      </c>
      <c r="H99" s="10" t="s">
        <v>12</v>
      </c>
      <c r="I99" s="11" t="str">
        <f>IF(I97="","",IF(I97=0,"",I98/I97))</f>
        <v/>
      </c>
    </row>
    <row r="100" spans="1:9" ht="20.100000000000001" customHeight="1" x14ac:dyDescent="0.25">
      <c r="A100" s="3"/>
      <c r="B100" s="4"/>
      <c r="C100" s="4"/>
      <c r="D100" s="5" t="str">
        <f t="shared" si="8"/>
        <v/>
      </c>
      <c r="E100" s="6"/>
      <c r="F100" s="7" t="str">
        <f t="shared" si="9"/>
        <v/>
      </c>
      <c r="H100" s="12"/>
      <c r="I100" s="12"/>
    </row>
    <row r="101" spans="1:9" ht="20.100000000000001" customHeight="1" x14ac:dyDescent="0.25">
      <c r="A101" s="3"/>
      <c r="B101" s="4"/>
      <c r="C101" s="4"/>
      <c r="D101" s="5" t="str">
        <f t="shared" si="8"/>
        <v/>
      </c>
      <c r="E101" s="6"/>
      <c r="F101" s="7" t="str">
        <f t="shared" si="9"/>
        <v/>
      </c>
      <c r="H101" s="12"/>
      <c r="I101" s="12"/>
    </row>
    <row r="102" spans="1:9" ht="20.100000000000001" customHeight="1" x14ac:dyDescent="0.25">
      <c r="A102" s="3"/>
      <c r="B102" s="4"/>
      <c r="C102" s="4"/>
      <c r="D102" s="5" t="str">
        <f t="shared" si="8"/>
        <v/>
      </c>
      <c r="E102" s="6"/>
      <c r="F102" s="7" t="str">
        <f t="shared" si="9"/>
        <v/>
      </c>
      <c r="H102" s="12"/>
      <c r="I102" s="12"/>
    </row>
    <row r="103" spans="1:9" ht="20.100000000000001" customHeight="1" x14ac:dyDescent="0.25">
      <c r="A103" s="3"/>
      <c r="B103" s="4"/>
      <c r="C103" s="4"/>
      <c r="D103" s="5" t="str">
        <f t="shared" si="8"/>
        <v/>
      </c>
      <c r="E103" s="6"/>
      <c r="F103" s="7" t="str">
        <f t="shared" si="9"/>
        <v/>
      </c>
      <c r="H103" s="12"/>
      <c r="I103" s="12"/>
    </row>
    <row r="104" spans="1:9" ht="20.100000000000001" customHeight="1" x14ac:dyDescent="0.25">
      <c r="A104" s="3"/>
      <c r="B104" s="4"/>
      <c r="C104" s="4"/>
      <c r="D104" s="5" t="str">
        <f t="shared" si="8"/>
        <v/>
      </c>
      <c r="E104" s="6"/>
      <c r="F104" s="7" t="str">
        <f t="shared" si="9"/>
        <v/>
      </c>
      <c r="H104" s="12"/>
      <c r="I104" s="12"/>
    </row>
    <row r="105" spans="1:9" ht="20.100000000000001" customHeight="1" x14ac:dyDescent="0.25">
      <c r="A105" s="3"/>
      <c r="B105" s="4"/>
      <c r="C105" s="4"/>
      <c r="D105" s="5" t="str">
        <f t="shared" si="8"/>
        <v/>
      </c>
      <c r="E105" s="6"/>
      <c r="F105" s="7" t="str">
        <f t="shared" si="9"/>
        <v/>
      </c>
      <c r="H105" s="12"/>
      <c r="I105" s="12"/>
    </row>
    <row r="106" spans="1:9" ht="20.100000000000001" customHeight="1" x14ac:dyDescent="0.25">
      <c r="A106" s="3"/>
      <c r="B106" s="4"/>
      <c r="C106" s="4"/>
      <c r="D106" s="5" t="str">
        <f t="shared" si="8"/>
        <v/>
      </c>
      <c r="E106" s="6"/>
      <c r="F106" s="7" t="str">
        <f t="shared" si="9"/>
        <v/>
      </c>
      <c r="H106" s="12"/>
      <c r="I106" s="12"/>
    </row>
    <row r="107" spans="1:9" ht="20.100000000000001" customHeight="1" x14ac:dyDescent="0.25">
      <c r="A107" s="3"/>
      <c r="B107" s="4"/>
      <c r="C107" s="4"/>
      <c r="D107" s="5" t="str">
        <f t="shared" si="8"/>
        <v/>
      </c>
      <c r="E107" s="6"/>
      <c r="F107" s="7" t="str">
        <f t="shared" si="9"/>
        <v/>
      </c>
      <c r="H107" s="12"/>
      <c r="I107" s="12"/>
    </row>
    <row r="108" spans="1:9" ht="20.100000000000001" customHeight="1" x14ac:dyDescent="0.25">
      <c r="A108" s="3"/>
      <c r="B108" s="4"/>
      <c r="C108" s="4"/>
      <c r="D108" s="5"/>
      <c r="E108" s="6"/>
      <c r="F108" s="7"/>
      <c r="H108" s="12"/>
      <c r="I108" s="12"/>
    </row>
    <row r="109" spans="1:9" ht="20.100000000000001" customHeight="1" x14ac:dyDescent="0.25">
      <c r="A109" s="3"/>
      <c r="B109" s="4"/>
      <c r="C109" s="4"/>
      <c r="D109" s="5" t="str">
        <f t="shared" si="8"/>
        <v/>
      </c>
      <c r="E109" s="6"/>
      <c r="F109" s="7" t="str">
        <f t="shared" si="9"/>
        <v/>
      </c>
      <c r="H109" s="12"/>
      <c r="I109" s="12"/>
    </row>
    <row r="112" spans="1:9" ht="23.1" customHeight="1" x14ac:dyDescent="0.25">
      <c r="A112" s="45" t="s">
        <v>19</v>
      </c>
      <c r="B112" s="41"/>
      <c r="C112" s="41"/>
      <c r="D112" s="41"/>
      <c r="E112" s="41"/>
      <c r="F112" s="42"/>
    </row>
    <row r="113" spans="1:9" ht="21" customHeight="1" x14ac:dyDescent="0.25">
      <c r="A113" s="8" t="s">
        <v>20</v>
      </c>
      <c r="B113" s="13">
        <f>I8</f>
        <v>-2.3401231681668597</v>
      </c>
    </row>
    <row r="114" spans="1:9" ht="21" customHeight="1" x14ac:dyDescent="0.25">
      <c r="A114" s="8" t="s">
        <v>21</v>
      </c>
      <c r="B114" s="13" t="str">
        <f>I67</f>
        <v/>
      </c>
    </row>
    <row r="115" spans="1:9" ht="21" customHeight="1" x14ac:dyDescent="0.25">
      <c r="A115" s="8" t="s">
        <v>22</v>
      </c>
      <c r="B115" s="13" t="str">
        <f>I83</f>
        <v/>
      </c>
    </row>
    <row r="116" spans="1:9" ht="21" customHeight="1" x14ac:dyDescent="0.25">
      <c r="A116" s="8" t="s">
        <v>23</v>
      </c>
      <c r="B116" s="13" t="str">
        <f>I99</f>
        <v/>
      </c>
    </row>
    <row r="117" spans="1:9" ht="21" customHeight="1" x14ac:dyDescent="0.25">
      <c r="A117" s="8" t="s">
        <v>24</v>
      </c>
      <c r="B117" s="13">
        <f>SUM(I6,I65,I81,I97)</f>
        <v>44998.64</v>
      </c>
    </row>
    <row r="118" spans="1:9" ht="21" customHeight="1" x14ac:dyDescent="0.25">
      <c r="A118" s="8" t="s">
        <v>25</v>
      </c>
      <c r="B118" s="13">
        <f>SUM(I7,I66,I82,I98)</f>
        <v>-105302.35999999999</v>
      </c>
    </row>
    <row r="119" spans="1:9" ht="21" customHeight="1" x14ac:dyDescent="0.25">
      <c r="A119" s="10" t="s">
        <v>26</v>
      </c>
      <c r="B119" s="11">
        <f>IF(B117=0,"",B118/B117)</f>
        <v>-2.3401231681668597</v>
      </c>
    </row>
    <row r="121" spans="1:9" x14ac:dyDescent="0.25">
      <c r="A121" s="43" t="s">
        <v>27</v>
      </c>
      <c r="B121" s="39"/>
      <c r="C121" s="39"/>
      <c r="D121" s="39"/>
      <c r="E121" s="39"/>
      <c r="F121" s="39"/>
      <c r="G121" s="39"/>
      <c r="H121" s="39"/>
      <c r="I121" s="39"/>
    </row>
  </sheetData>
  <mergeCells count="12">
    <mergeCell ref="A1:I1"/>
    <mergeCell ref="A4:F4"/>
    <mergeCell ref="A121:I121"/>
    <mergeCell ref="H4:I4"/>
    <mergeCell ref="H79:I79"/>
    <mergeCell ref="A63:F63"/>
    <mergeCell ref="H95:I95"/>
    <mergeCell ref="A95:F95"/>
    <mergeCell ref="A2:I2"/>
    <mergeCell ref="H63:I63"/>
    <mergeCell ref="A79:F79"/>
    <mergeCell ref="A112:F112"/>
  </mergeCells>
  <pageMargins left="0.75" right="0.75" top="1" bottom="1" header="0.5" footer="0.5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6584DB23043441985677A276224414" ma:contentTypeVersion="4" ma:contentTypeDescription="Create a new document." ma:contentTypeScope="" ma:versionID="a7eafd7851bac42fcc45ae17cca18b83">
  <xsd:schema xmlns:xsd="http://www.w3.org/2001/XMLSchema" xmlns:xs="http://www.w3.org/2001/XMLSchema" xmlns:p="http://schemas.microsoft.com/office/2006/metadata/properties" xmlns:ns3="75603959-923d-4453-a044-5a266ec00f3e" targetNamespace="http://schemas.microsoft.com/office/2006/metadata/properties" ma:root="true" ma:fieldsID="f821191ca8ff3ffc618bc921a1855d83" ns3:_="">
    <xsd:import namespace="75603959-923d-4453-a044-5a266ec00f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3959-923d-4453-a044-5a266ec00f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6EA26D-C07B-4D2E-BCD2-BA6EB91EE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603959-923d-4453-a044-5a266ec00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2EAE9-76FD-41D7-8EB4-CC7999E7F3A4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75603959-923d-4453-a044-5a266ec00f3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B0CA3D1-15F1-4301-AAE9-19AE1C4B41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annuale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SGRAT</dc:title>
  <dc:creator>SLP</dc:creator>
  <cp:keywords>SGRAT</cp:keywords>
  <cp:lastModifiedBy>Ordine degli Avvocati di Lucca</cp:lastModifiedBy>
  <dcterms:created xsi:type="dcterms:W3CDTF">2026-04-07T09:57:00Z</dcterms:created>
  <dcterms:modified xsi:type="dcterms:W3CDTF">2026-04-29T08:48:09Z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0x010100ED6584DB23043441985677A276224414</vt:lpwstr>
  </property>
</Properties>
</file>